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/>
  <c r="E11"/>
  <c r="E3"/>
  <c r="E4"/>
  <c r="E5"/>
  <c r="E6"/>
  <c r="E7"/>
  <c r="E8"/>
  <c r="E9"/>
  <c r="E10"/>
  <c r="E12"/>
  <c r="E13"/>
  <c r="E14"/>
  <c r="E15"/>
  <c r="E16"/>
  <c r="E17"/>
  <c r="E18"/>
  <c r="E19"/>
  <c r="E20"/>
  <c r="E21"/>
  <c r="E23"/>
  <c r="E2"/>
  <c r="F22" l="1"/>
  <c r="G22" s="1"/>
  <c r="H22" s="1"/>
  <c r="E24"/>
  <c r="P3" s="1"/>
  <c r="M25" l="1"/>
  <c r="P6" s="1"/>
  <c r="F11" s="1"/>
  <c r="G11" s="1"/>
  <c r="H11" s="1"/>
  <c r="C24"/>
  <c r="F3" l="1"/>
  <c r="F7"/>
  <c r="F12"/>
  <c r="F20"/>
  <c r="F16"/>
  <c r="F2"/>
  <c r="F15"/>
  <c r="F14"/>
  <c r="F17"/>
  <c r="F6"/>
  <c r="F9"/>
  <c r="F8"/>
  <c r="F13"/>
  <c r="F23"/>
  <c r="F4"/>
  <c r="F18"/>
  <c r="F21"/>
  <c r="F10"/>
  <c r="F5"/>
  <c r="F19"/>
  <c r="P2"/>
  <c r="G3" l="1"/>
  <c r="G16"/>
  <c r="G9"/>
  <c r="G6"/>
  <c r="G13"/>
  <c r="G7"/>
  <c r="G20"/>
  <c r="G19"/>
  <c r="G8"/>
  <c r="G23"/>
  <c r="G21"/>
  <c r="G4"/>
  <c r="G15"/>
  <c r="G5"/>
  <c r="G10"/>
  <c r="G12"/>
  <c r="G2"/>
  <c r="H2" s="1"/>
  <c r="G14"/>
  <c r="G18"/>
  <c r="G17"/>
  <c r="H8" l="1"/>
  <c r="H17"/>
  <c r="H12"/>
  <c r="H4"/>
  <c r="H19"/>
  <c r="H6"/>
  <c r="H13"/>
  <c r="H10"/>
  <c r="H21"/>
  <c r="H20"/>
  <c r="H9"/>
  <c r="H15"/>
  <c r="H3"/>
  <c r="H18"/>
  <c r="H14"/>
  <c r="H5"/>
  <c r="H23"/>
  <c r="H7"/>
  <c r="H16"/>
  <c r="G24"/>
  <c r="H24" l="1"/>
  <c r="P7" s="1"/>
  <c r="P8" s="1"/>
  <c r="I11" l="1"/>
  <c r="J11" s="1"/>
  <c r="K11" s="1"/>
  <c r="M11" s="1"/>
  <c r="I22"/>
  <c r="J22" s="1"/>
  <c r="K22" s="1"/>
  <c r="M22" s="1"/>
  <c r="I5"/>
  <c r="J5" s="1"/>
  <c r="K5" s="1"/>
  <c r="I9"/>
  <c r="J9" s="1"/>
  <c r="K9" s="1"/>
  <c r="I18"/>
  <c r="J18" s="1"/>
  <c r="K18" s="1"/>
  <c r="I14"/>
  <c r="J14" s="1"/>
  <c r="K14" s="1"/>
  <c r="I23"/>
  <c r="J23" s="1"/>
  <c r="K23" s="1"/>
  <c r="I2"/>
  <c r="J2" s="1"/>
  <c r="K2" s="1"/>
  <c r="I6"/>
  <c r="J6" s="1"/>
  <c r="K6" s="1"/>
  <c r="I8"/>
  <c r="J8" s="1"/>
  <c r="K8" s="1"/>
  <c r="I12"/>
  <c r="J12" s="1"/>
  <c r="K12" s="1"/>
  <c r="I19"/>
  <c r="J19" s="1"/>
  <c r="K19" s="1"/>
  <c r="I21"/>
  <c r="J21" s="1"/>
  <c r="K21" s="1"/>
  <c r="I4"/>
  <c r="J4" s="1"/>
  <c r="K4" s="1"/>
  <c r="I7"/>
  <c r="J7" s="1"/>
  <c r="K7" s="1"/>
  <c r="I15"/>
  <c r="J15" s="1"/>
  <c r="K15" s="1"/>
  <c r="I17"/>
  <c r="J17" s="1"/>
  <c r="K17" s="1"/>
  <c r="I20"/>
  <c r="J20" s="1"/>
  <c r="K20" s="1"/>
  <c r="I3"/>
  <c r="J3" s="1"/>
  <c r="K3" s="1"/>
  <c r="I10"/>
  <c r="J10" s="1"/>
  <c r="K10" s="1"/>
  <c r="I13"/>
  <c r="J13" s="1"/>
  <c r="K13" s="1"/>
  <c r="I16"/>
  <c r="J16" s="1"/>
  <c r="K16" s="1"/>
  <c r="M13" l="1"/>
  <c r="M19"/>
  <c r="M9"/>
  <c r="M21"/>
  <c r="M18"/>
  <c r="M15"/>
  <c r="M7"/>
  <c r="M12"/>
  <c r="M23"/>
  <c r="M5"/>
  <c r="M17"/>
  <c r="M6"/>
  <c r="M10"/>
  <c r="M3"/>
  <c r="M16"/>
  <c r="M20"/>
  <c r="M4"/>
  <c r="M8"/>
  <c r="M14"/>
  <c r="J24"/>
  <c r="M2" l="1"/>
  <c r="M24" s="1"/>
  <c r="M26" s="1"/>
  <c r="K24"/>
  <c r="K26" s="1"/>
</calcChain>
</file>

<file path=xl/sharedStrings.xml><?xml version="1.0" encoding="utf-8"?>
<sst xmlns="http://schemas.openxmlformats.org/spreadsheetml/2006/main" count="90" uniqueCount="77">
  <si>
    <t>CC</t>
  </si>
  <si>
    <t>Clubs</t>
  </si>
  <si>
    <t>Total</t>
  </si>
  <si>
    <t>P01</t>
  </si>
  <si>
    <t>Bourges</t>
  </si>
  <si>
    <t>Nombre de joueurs classés (NJC)</t>
  </si>
  <si>
    <t>P02</t>
  </si>
  <si>
    <t>Ascoux</t>
  </si>
  <si>
    <t>P03</t>
  </si>
  <si>
    <t>Châteaudun</t>
  </si>
  <si>
    <t>P04</t>
  </si>
  <si>
    <t>Orléans</t>
  </si>
  <si>
    <t>P05</t>
  </si>
  <si>
    <t>Tours</t>
  </si>
  <si>
    <t>P06</t>
  </si>
  <si>
    <t>Pouillé</t>
  </si>
  <si>
    <t>P07</t>
  </si>
  <si>
    <t>Blois</t>
  </si>
  <si>
    <t>Nombre de qualifiés par mesure correctrice</t>
  </si>
  <si>
    <t>P08</t>
  </si>
  <si>
    <t>La Riche</t>
  </si>
  <si>
    <t>P09</t>
  </si>
  <si>
    <t>Mainvilliers</t>
  </si>
  <si>
    <t>P11</t>
  </si>
  <si>
    <t>Issoudun</t>
  </si>
  <si>
    <t>P12</t>
  </si>
  <si>
    <t>Mer</t>
  </si>
  <si>
    <t>P13</t>
  </si>
  <si>
    <t>Châteauroux</t>
  </si>
  <si>
    <t>P14</t>
  </si>
  <si>
    <t>Nazelles-Négron</t>
  </si>
  <si>
    <t>P15</t>
  </si>
  <si>
    <t>Ballan-Miré</t>
  </si>
  <si>
    <t>P19</t>
  </si>
  <si>
    <t>Semoy</t>
  </si>
  <si>
    <t>A : Corrections quand le calcul ne tombe pas juste</t>
  </si>
  <si>
    <t>P22</t>
  </si>
  <si>
    <t>Herry</t>
  </si>
  <si>
    <t>P23</t>
  </si>
  <si>
    <t>Poilly-les-Gien</t>
  </si>
  <si>
    <t>P24</t>
  </si>
  <si>
    <t>Neuville/Brenne</t>
  </si>
  <si>
    <t>P25</t>
  </si>
  <si>
    <t>Saint-Denis-en-Val</t>
  </si>
  <si>
    <t>P26</t>
  </si>
  <si>
    <t>Nouzilly</t>
  </si>
  <si>
    <t>TOTAL</t>
  </si>
  <si>
    <t>X</t>
  </si>
  <si>
    <t>NJC</t>
  </si>
  <si>
    <t>NJCX</t>
  </si>
  <si>
    <t>Nombre de joueurs classés dans les clubs participants (NJCX)</t>
  </si>
  <si>
    <t>Nombre de qualifiés d'office (Vainqueur)</t>
  </si>
  <si>
    <t>IndC1</t>
  </si>
  <si>
    <t>IndC2</t>
  </si>
  <si>
    <t>Nombre de qualifiés hors vainqueur et mesures correctives</t>
  </si>
  <si>
    <t>Q1</t>
  </si>
  <si>
    <t>C1</t>
  </si>
  <si>
    <t>Q2</t>
  </si>
  <si>
    <t>CC : Code Club</t>
  </si>
  <si>
    <t>NJC : Nombre de joueurs figurant dans le classement du trophée de la saison N-1</t>
  </si>
  <si>
    <t>X : Indique si le club participe à la coupe Pamplemousse</t>
  </si>
  <si>
    <t>Clubs : Nom du club</t>
  </si>
  <si>
    <t>NJCX (Caculé) : Comme NJC mais avec 0 pour les clubs qui ne participent pas</t>
  </si>
  <si>
    <t>IndC1 (Calculé) : Indice de qualification brut</t>
  </si>
  <si>
    <t>Q1 (Calculé) : IndC1 arrondi à l'entier le plus proche</t>
  </si>
  <si>
    <t>C1 (Calculé) : Place attribuées au titre de la mesure corrective</t>
  </si>
  <si>
    <t>IndC2 (Calculé) : Indice de qualif après réservation des places C1</t>
  </si>
  <si>
    <t>Q2 (Calculé) : IndC2 arrondi à l'entier le plus proche</t>
  </si>
  <si>
    <t>QF</t>
  </si>
  <si>
    <t>QF (Calculé) : Q2 + C1 Nombre de qualifiés par club (avant ajustement)</t>
  </si>
  <si>
    <t>A</t>
  </si>
  <si>
    <t>Nombre total de qualifiés</t>
  </si>
  <si>
    <t>P10</t>
  </si>
  <si>
    <t>Restigné</t>
  </si>
  <si>
    <t>P28</t>
  </si>
  <si>
    <t>Plaimpied-Givaudins</t>
  </si>
  <si>
    <t>Vainqueure Michelle Berthelot (P24)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</si>
</sst>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/>
    </xf>
    <xf numFmtId="1" fontId="1" fillId="4" borderId="1" xfId="0" quotePrefix="1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zoomScaleNormal="100" workbookViewId="0">
      <selection activeCell="K12" sqref="K12"/>
    </sheetView>
  </sheetViews>
  <sheetFormatPr baseColWidth="10" defaultRowHeight="12.75"/>
  <cols>
    <col min="1" max="1" width="5.5703125" style="11" customWidth="1"/>
    <col min="2" max="2" width="21.42578125" style="11" customWidth="1"/>
    <col min="3" max="3" width="5.7109375" style="11" customWidth="1"/>
    <col min="4" max="4" width="4.28515625" style="11" customWidth="1"/>
    <col min="5" max="5" width="5.140625" style="11" customWidth="1"/>
    <col min="6" max="6" width="6.85546875" style="3" customWidth="1"/>
    <col min="7" max="7" width="4.7109375" style="3" customWidth="1"/>
    <col min="8" max="8" width="4.140625" style="11" customWidth="1"/>
    <col min="9" max="9" width="6.85546875" style="11" customWidth="1"/>
    <col min="10" max="10" width="4.140625" style="11" customWidth="1"/>
    <col min="11" max="11" width="6" style="3" customWidth="1"/>
    <col min="12" max="12" width="4.5703125" style="3" customWidth="1"/>
    <col min="13" max="13" width="5.85546875" style="3" customWidth="1"/>
    <col min="14" max="14" width="2.7109375" style="3" customWidth="1"/>
    <col min="15" max="15" width="65.7109375" style="3" customWidth="1"/>
    <col min="16" max="16384" width="11.42578125" style="3"/>
  </cols>
  <sheetData>
    <row r="1" spans="1:18" s="1" customFormat="1" ht="25.5">
      <c r="A1" s="23" t="s">
        <v>0</v>
      </c>
      <c r="B1" s="23" t="s">
        <v>1</v>
      </c>
      <c r="C1" s="23" t="s">
        <v>48</v>
      </c>
      <c r="D1" s="23" t="s">
        <v>47</v>
      </c>
      <c r="E1" s="23" t="s">
        <v>49</v>
      </c>
      <c r="F1" s="24" t="s">
        <v>52</v>
      </c>
      <c r="G1" s="24" t="s">
        <v>55</v>
      </c>
      <c r="H1" s="23" t="s">
        <v>56</v>
      </c>
      <c r="I1" s="23" t="s">
        <v>53</v>
      </c>
      <c r="J1" s="23" t="s">
        <v>57</v>
      </c>
      <c r="K1" s="24" t="s">
        <v>68</v>
      </c>
      <c r="L1" s="24" t="s">
        <v>70</v>
      </c>
      <c r="M1" s="24" t="s">
        <v>2</v>
      </c>
    </row>
    <row r="2" spans="1:18">
      <c r="A2" s="12" t="s">
        <v>3</v>
      </c>
      <c r="B2" s="13" t="s">
        <v>4</v>
      </c>
      <c r="C2" s="14">
        <v>15</v>
      </c>
      <c r="D2" s="15" t="s">
        <v>47</v>
      </c>
      <c r="E2" s="20">
        <f t="shared" ref="E2:E23" si="0">IF(D2="X",C2,0)</f>
        <v>15</v>
      </c>
      <c r="F2" s="18">
        <f t="shared" ref="F2:F23" si="1">(E2*($P$5-$P$6))/$P$3</f>
        <v>3.875</v>
      </c>
      <c r="G2" s="19">
        <f t="shared" ref="G2:G23" si="2">ROUND(F2,0)</f>
        <v>4</v>
      </c>
      <c r="H2" s="20">
        <f>IF(AND(D2="X",G2=0),1,0)</f>
        <v>0</v>
      </c>
      <c r="I2" s="18">
        <f t="shared" ref="I2:I23" si="3">(E2*$P$8)/$P$3</f>
        <v>3.875</v>
      </c>
      <c r="J2" s="21">
        <f>ROUND(I2,0)</f>
        <v>4</v>
      </c>
      <c r="K2" s="22">
        <f>J2+H2</f>
        <v>4</v>
      </c>
      <c r="L2" s="16"/>
      <c r="M2" s="22">
        <f t="shared" ref="M2:M23" si="4">K2+L2</f>
        <v>4</v>
      </c>
      <c r="O2" s="4" t="s">
        <v>5</v>
      </c>
      <c r="P2" s="5">
        <f>C24</f>
        <v>135</v>
      </c>
      <c r="Q2" s="1"/>
      <c r="R2" s="1"/>
    </row>
    <row r="3" spans="1:18">
      <c r="A3" s="12" t="s">
        <v>6</v>
      </c>
      <c r="B3" s="13" t="s">
        <v>7</v>
      </c>
      <c r="C3" s="14">
        <v>4</v>
      </c>
      <c r="D3" s="15" t="s">
        <v>47</v>
      </c>
      <c r="E3" s="20">
        <f t="shared" si="0"/>
        <v>4</v>
      </c>
      <c r="F3" s="18">
        <f t="shared" si="1"/>
        <v>1.0333333333333334</v>
      </c>
      <c r="G3" s="19">
        <f t="shared" si="2"/>
        <v>1</v>
      </c>
      <c r="H3" s="20">
        <f t="shared" ref="H3:H23" si="5">IF(AND(D3="X",G3=0),1,0)</f>
        <v>0</v>
      </c>
      <c r="I3" s="18">
        <f t="shared" si="3"/>
        <v>1.0333333333333334</v>
      </c>
      <c r="J3" s="21">
        <f t="shared" ref="J3:J23" si="6">ROUND(I3,0)</f>
        <v>1</v>
      </c>
      <c r="K3" s="22">
        <f t="shared" ref="K3:K23" si="7">J3+H3</f>
        <v>1</v>
      </c>
      <c r="L3" s="16"/>
      <c r="M3" s="22">
        <f t="shared" si="4"/>
        <v>1</v>
      </c>
      <c r="O3" s="4" t="s">
        <v>50</v>
      </c>
      <c r="P3" s="5">
        <f>E24</f>
        <v>120</v>
      </c>
      <c r="Q3" s="1"/>
      <c r="R3" s="1"/>
    </row>
    <row r="4" spans="1:18">
      <c r="A4" s="12" t="s">
        <v>8</v>
      </c>
      <c r="B4" s="33" t="s">
        <v>9</v>
      </c>
      <c r="C4" s="14">
        <v>0</v>
      </c>
      <c r="D4" s="15"/>
      <c r="E4" s="20">
        <f t="shared" si="0"/>
        <v>0</v>
      </c>
      <c r="F4" s="18">
        <f t="shared" si="1"/>
        <v>0</v>
      </c>
      <c r="G4" s="19">
        <f t="shared" si="2"/>
        <v>0</v>
      </c>
      <c r="H4" s="20">
        <f t="shared" si="5"/>
        <v>0</v>
      </c>
      <c r="I4" s="18">
        <f t="shared" si="3"/>
        <v>0</v>
      </c>
      <c r="J4" s="21">
        <f t="shared" si="6"/>
        <v>0</v>
      </c>
      <c r="K4" s="22">
        <f t="shared" si="7"/>
        <v>0</v>
      </c>
      <c r="L4" s="16"/>
      <c r="M4" s="22">
        <f t="shared" si="4"/>
        <v>0</v>
      </c>
      <c r="O4" s="1"/>
      <c r="P4" s="1"/>
      <c r="Q4" s="1"/>
      <c r="R4" s="1"/>
    </row>
    <row r="5" spans="1:18">
      <c r="A5" s="12" t="s">
        <v>10</v>
      </c>
      <c r="B5" s="13" t="s">
        <v>11</v>
      </c>
      <c r="C5" s="14">
        <v>35</v>
      </c>
      <c r="D5" s="15" t="s">
        <v>47</v>
      </c>
      <c r="E5" s="20">
        <f t="shared" si="0"/>
        <v>35</v>
      </c>
      <c r="F5" s="18">
        <f t="shared" si="1"/>
        <v>9.0416666666666661</v>
      </c>
      <c r="G5" s="19">
        <f t="shared" si="2"/>
        <v>9</v>
      </c>
      <c r="H5" s="20">
        <f t="shared" si="5"/>
        <v>0</v>
      </c>
      <c r="I5" s="18">
        <f t="shared" si="3"/>
        <v>9.0416666666666661</v>
      </c>
      <c r="J5" s="21">
        <f t="shared" si="6"/>
        <v>9</v>
      </c>
      <c r="K5" s="22">
        <f t="shared" si="7"/>
        <v>9</v>
      </c>
      <c r="L5" s="16"/>
      <c r="M5" s="22">
        <f t="shared" si="4"/>
        <v>9</v>
      </c>
      <c r="O5" s="4" t="s">
        <v>71</v>
      </c>
      <c r="P5" s="5">
        <v>32</v>
      </c>
      <c r="Q5" s="1"/>
      <c r="R5" s="1"/>
    </row>
    <row r="6" spans="1:18">
      <c r="A6" s="12" t="s">
        <v>12</v>
      </c>
      <c r="B6" s="13" t="s">
        <v>13</v>
      </c>
      <c r="C6" s="14">
        <v>17</v>
      </c>
      <c r="D6" s="15" t="s">
        <v>47</v>
      </c>
      <c r="E6" s="20">
        <f t="shared" si="0"/>
        <v>17</v>
      </c>
      <c r="F6" s="18">
        <f t="shared" si="1"/>
        <v>4.3916666666666666</v>
      </c>
      <c r="G6" s="19">
        <f t="shared" si="2"/>
        <v>4</v>
      </c>
      <c r="H6" s="20">
        <f t="shared" si="5"/>
        <v>0</v>
      </c>
      <c r="I6" s="18">
        <f t="shared" si="3"/>
        <v>4.3916666666666666</v>
      </c>
      <c r="J6" s="21">
        <f t="shared" si="6"/>
        <v>4</v>
      </c>
      <c r="K6" s="22">
        <f t="shared" si="7"/>
        <v>4</v>
      </c>
      <c r="L6" s="16"/>
      <c r="M6" s="22">
        <f t="shared" si="4"/>
        <v>4</v>
      </c>
      <c r="O6" s="4" t="s">
        <v>51</v>
      </c>
      <c r="P6" s="17">
        <f>M25</f>
        <v>1</v>
      </c>
      <c r="Q6" s="1"/>
      <c r="R6" s="1"/>
    </row>
    <row r="7" spans="1:18">
      <c r="A7" s="12" t="s">
        <v>14</v>
      </c>
      <c r="B7" s="34" t="s">
        <v>15</v>
      </c>
      <c r="C7" s="14">
        <v>4</v>
      </c>
      <c r="D7" s="12" t="s">
        <v>47</v>
      </c>
      <c r="E7" s="20">
        <f t="shared" si="0"/>
        <v>4</v>
      </c>
      <c r="F7" s="18">
        <f t="shared" si="1"/>
        <v>1.0333333333333334</v>
      </c>
      <c r="G7" s="19">
        <f t="shared" si="2"/>
        <v>1</v>
      </c>
      <c r="H7" s="20">
        <f t="shared" si="5"/>
        <v>0</v>
      </c>
      <c r="I7" s="18">
        <f t="shared" si="3"/>
        <v>1.0333333333333334</v>
      </c>
      <c r="J7" s="21">
        <f t="shared" si="6"/>
        <v>1</v>
      </c>
      <c r="K7" s="22">
        <f t="shared" si="7"/>
        <v>1</v>
      </c>
      <c r="L7" s="16"/>
      <c r="M7" s="22">
        <f t="shared" si="4"/>
        <v>1</v>
      </c>
      <c r="O7" s="4" t="s">
        <v>18</v>
      </c>
      <c r="P7" s="5">
        <f>H24</f>
        <v>0</v>
      </c>
      <c r="Q7" s="1"/>
      <c r="R7" s="1"/>
    </row>
    <row r="8" spans="1:18">
      <c r="A8" s="12" t="s">
        <v>16</v>
      </c>
      <c r="B8" s="13" t="s">
        <v>17</v>
      </c>
      <c r="C8" s="14">
        <v>7</v>
      </c>
      <c r="D8" s="15" t="s">
        <v>47</v>
      </c>
      <c r="E8" s="20">
        <f t="shared" si="0"/>
        <v>7</v>
      </c>
      <c r="F8" s="18">
        <f t="shared" si="1"/>
        <v>1.8083333333333333</v>
      </c>
      <c r="G8" s="19">
        <f t="shared" si="2"/>
        <v>2</v>
      </c>
      <c r="H8" s="20">
        <f t="shared" si="5"/>
        <v>0</v>
      </c>
      <c r="I8" s="18">
        <f t="shared" si="3"/>
        <v>1.8083333333333333</v>
      </c>
      <c r="J8" s="21">
        <f t="shared" si="6"/>
        <v>2</v>
      </c>
      <c r="K8" s="22">
        <f t="shared" si="7"/>
        <v>2</v>
      </c>
      <c r="L8" s="16">
        <v>-1</v>
      </c>
      <c r="M8" s="22">
        <f t="shared" si="4"/>
        <v>1</v>
      </c>
      <c r="O8" s="4" t="s">
        <v>54</v>
      </c>
      <c r="P8" s="17">
        <f>P5-P6-P7</f>
        <v>31</v>
      </c>
      <c r="Q8" s="1"/>
      <c r="R8" s="1"/>
    </row>
    <row r="9" spans="1:18">
      <c r="A9" s="12" t="s">
        <v>19</v>
      </c>
      <c r="B9" s="13" t="s">
        <v>20</v>
      </c>
      <c r="C9" s="14">
        <v>2</v>
      </c>
      <c r="D9" s="15" t="s">
        <v>47</v>
      </c>
      <c r="E9" s="20">
        <f t="shared" si="0"/>
        <v>2</v>
      </c>
      <c r="F9" s="18">
        <f t="shared" si="1"/>
        <v>0.51666666666666672</v>
      </c>
      <c r="G9" s="19">
        <f t="shared" si="2"/>
        <v>1</v>
      </c>
      <c r="H9" s="20">
        <f t="shared" si="5"/>
        <v>0</v>
      </c>
      <c r="I9" s="18">
        <f t="shared" si="3"/>
        <v>0.51666666666666672</v>
      </c>
      <c r="J9" s="21">
        <f t="shared" si="6"/>
        <v>1</v>
      </c>
      <c r="K9" s="22">
        <f t="shared" si="7"/>
        <v>1</v>
      </c>
      <c r="L9" s="16"/>
      <c r="M9" s="22">
        <f t="shared" si="4"/>
        <v>1</v>
      </c>
      <c r="O9" s="1"/>
      <c r="P9" s="1"/>
      <c r="Q9" s="1"/>
      <c r="R9" s="1"/>
    </row>
    <row r="10" spans="1:18">
      <c r="A10" s="12" t="s">
        <v>21</v>
      </c>
      <c r="B10" s="13" t="s">
        <v>22</v>
      </c>
      <c r="C10" s="14">
        <v>11</v>
      </c>
      <c r="D10" s="15" t="s">
        <v>47</v>
      </c>
      <c r="E10" s="20">
        <f t="shared" si="0"/>
        <v>11</v>
      </c>
      <c r="F10" s="18">
        <f t="shared" si="1"/>
        <v>2.8416666666666668</v>
      </c>
      <c r="G10" s="19">
        <f t="shared" si="2"/>
        <v>3</v>
      </c>
      <c r="H10" s="20">
        <f t="shared" si="5"/>
        <v>0</v>
      </c>
      <c r="I10" s="18">
        <f t="shared" si="3"/>
        <v>2.8416666666666668</v>
      </c>
      <c r="J10" s="21">
        <f t="shared" si="6"/>
        <v>3</v>
      </c>
      <c r="K10" s="22">
        <f t="shared" si="7"/>
        <v>3</v>
      </c>
      <c r="L10" s="16"/>
      <c r="M10" s="22">
        <f t="shared" si="4"/>
        <v>3</v>
      </c>
      <c r="O10" s="4" t="s">
        <v>58</v>
      </c>
      <c r="P10" s="1"/>
      <c r="Q10" s="1"/>
      <c r="R10" s="1"/>
    </row>
    <row r="11" spans="1:18">
      <c r="A11" s="12" t="s">
        <v>72</v>
      </c>
      <c r="B11" s="33" t="s">
        <v>73</v>
      </c>
      <c r="C11" s="14">
        <v>0</v>
      </c>
      <c r="D11" s="15"/>
      <c r="E11" s="20">
        <f t="shared" ref="E11" si="8">IF(D11="X",C11,0)</f>
        <v>0</v>
      </c>
      <c r="F11" s="18">
        <f t="shared" ref="F11" si="9">(E11*($P$5-$P$6))/$P$3</f>
        <v>0</v>
      </c>
      <c r="G11" s="19">
        <f t="shared" ref="G11" si="10">ROUND(F11,0)</f>
        <v>0</v>
      </c>
      <c r="H11" s="20">
        <f t="shared" ref="H11" si="11">IF(AND(D11="X",G11=0),1,0)</f>
        <v>0</v>
      </c>
      <c r="I11" s="18">
        <f t="shared" ref="I11" si="12">(E11*$P$8)/$P$3</f>
        <v>0</v>
      </c>
      <c r="J11" s="21">
        <f t="shared" ref="J11" si="13">ROUND(I11,0)</f>
        <v>0</v>
      </c>
      <c r="K11" s="22">
        <f t="shared" ref="K11" si="14">J11+H11</f>
        <v>0</v>
      </c>
      <c r="L11" s="16"/>
      <c r="M11" s="22">
        <f t="shared" ref="M11" si="15">K11+L11</f>
        <v>0</v>
      </c>
      <c r="O11" s="4" t="s">
        <v>61</v>
      </c>
      <c r="P11" s="1"/>
      <c r="Q11" s="1"/>
      <c r="R11" s="1"/>
    </row>
    <row r="12" spans="1:18">
      <c r="A12" s="12" t="s">
        <v>23</v>
      </c>
      <c r="B12" s="33" t="s">
        <v>24</v>
      </c>
      <c r="C12" s="14">
        <v>0</v>
      </c>
      <c r="D12" s="15"/>
      <c r="E12" s="20">
        <f t="shared" si="0"/>
        <v>0</v>
      </c>
      <c r="F12" s="18">
        <f t="shared" si="1"/>
        <v>0</v>
      </c>
      <c r="G12" s="19">
        <f t="shared" si="2"/>
        <v>0</v>
      </c>
      <c r="H12" s="20">
        <f t="shared" si="5"/>
        <v>0</v>
      </c>
      <c r="I12" s="18">
        <f t="shared" si="3"/>
        <v>0</v>
      </c>
      <c r="J12" s="21">
        <f t="shared" si="6"/>
        <v>0</v>
      </c>
      <c r="K12" s="22">
        <f t="shared" si="7"/>
        <v>0</v>
      </c>
      <c r="L12" s="16"/>
      <c r="M12" s="22">
        <f t="shared" si="4"/>
        <v>0</v>
      </c>
      <c r="O12" s="4" t="s">
        <v>59</v>
      </c>
      <c r="P12" s="1"/>
      <c r="Q12" s="1"/>
      <c r="R12" s="1"/>
    </row>
    <row r="13" spans="1:18">
      <c r="A13" s="12" t="s">
        <v>25</v>
      </c>
      <c r="B13" s="13" t="s">
        <v>26</v>
      </c>
      <c r="C13" s="14">
        <v>12</v>
      </c>
      <c r="D13" s="15" t="s">
        <v>47</v>
      </c>
      <c r="E13" s="20">
        <f t="shared" si="0"/>
        <v>12</v>
      </c>
      <c r="F13" s="18">
        <f t="shared" si="1"/>
        <v>3.1</v>
      </c>
      <c r="G13" s="19">
        <f t="shared" si="2"/>
        <v>3</v>
      </c>
      <c r="H13" s="20">
        <f t="shared" si="5"/>
        <v>0</v>
      </c>
      <c r="I13" s="18">
        <f t="shared" si="3"/>
        <v>3.1</v>
      </c>
      <c r="J13" s="21">
        <f t="shared" si="6"/>
        <v>3</v>
      </c>
      <c r="K13" s="22">
        <f t="shared" si="7"/>
        <v>3</v>
      </c>
      <c r="L13" s="16"/>
      <c r="M13" s="22">
        <f t="shared" si="4"/>
        <v>3</v>
      </c>
      <c r="O13" s="31" t="s">
        <v>60</v>
      </c>
      <c r="P13" s="1"/>
    </row>
    <row r="14" spans="1:18">
      <c r="A14" s="12" t="s">
        <v>27</v>
      </c>
      <c r="B14" s="33" t="s">
        <v>28</v>
      </c>
      <c r="C14" s="14">
        <v>0</v>
      </c>
      <c r="D14" s="15"/>
      <c r="E14" s="20">
        <f t="shared" si="0"/>
        <v>0</v>
      </c>
      <c r="F14" s="18">
        <f t="shared" si="1"/>
        <v>0</v>
      </c>
      <c r="G14" s="19">
        <f t="shared" si="2"/>
        <v>0</v>
      </c>
      <c r="H14" s="20">
        <f t="shared" si="5"/>
        <v>0</v>
      </c>
      <c r="I14" s="18">
        <f t="shared" si="3"/>
        <v>0</v>
      </c>
      <c r="J14" s="21">
        <f t="shared" si="6"/>
        <v>0</v>
      </c>
      <c r="K14" s="22">
        <f t="shared" si="7"/>
        <v>0</v>
      </c>
      <c r="L14" s="16"/>
      <c r="M14" s="22">
        <f t="shared" si="4"/>
        <v>0</v>
      </c>
      <c r="O14" s="32" t="s">
        <v>62</v>
      </c>
      <c r="P14" s="1"/>
    </row>
    <row r="15" spans="1:18">
      <c r="A15" s="12" t="s">
        <v>29</v>
      </c>
      <c r="B15" s="33" t="s">
        <v>30</v>
      </c>
      <c r="C15" s="14">
        <v>2</v>
      </c>
      <c r="D15" s="15"/>
      <c r="E15" s="20">
        <f t="shared" si="0"/>
        <v>0</v>
      </c>
      <c r="F15" s="18">
        <f t="shared" si="1"/>
        <v>0</v>
      </c>
      <c r="G15" s="19">
        <f t="shared" si="2"/>
        <v>0</v>
      </c>
      <c r="H15" s="20">
        <f t="shared" si="5"/>
        <v>0</v>
      </c>
      <c r="I15" s="18">
        <f t="shared" si="3"/>
        <v>0</v>
      </c>
      <c r="J15" s="21">
        <f t="shared" si="6"/>
        <v>0</v>
      </c>
      <c r="K15" s="22">
        <f t="shared" si="7"/>
        <v>0</v>
      </c>
      <c r="L15" s="16"/>
      <c r="M15" s="22">
        <f t="shared" si="4"/>
        <v>0</v>
      </c>
      <c r="O15" s="32" t="s">
        <v>63</v>
      </c>
      <c r="P15" s="1"/>
    </row>
    <row r="16" spans="1:18">
      <c r="A16" s="12" t="s">
        <v>31</v>
      </c>
      <c r="B16" s="13" t="s">
        <v>32</v>
      </c>
      <c r="C16" s="14">
        <v>2</v>
      </c>
      <c r="D16" s="15" t="s">
        <v>47</v>
      </c>
      <c r="E16" s="20">
        <f t="shared" si="0"/>
        <v>2</v>
      </c>
      <c r="F16" s="18">
        <f t="shared" si="1"/>
        <v>0.51666666666666672</v>
      </c>
      <c r="G16" s="19">
        <f t="shared" si="2"/>
        <v>1</v>
      </c>
      <c r="H16" s="20">
        <f t="shared" si="5"/>
        <v>0</v>
      </c>
      <c r="I16" s="18">
        <f t="shared" si="3"/>
        <v>0.51666666666666672</v>
      </c>
      <c r="J16" s="21">
        <f t="shared" si="6"/>
        <v>1</v>
      </c>
      <c r="K16" s="22">
        <f t="shared" si="7"/>
        <v>1</v>
      </c>
      <c r="L16" s="16"/>
      <c r="M16" s="22">
        <f t="shared" si="4"/>
        <v>1</v>
      </c>
      <c r="O16" s="32" t="s">
        <v>64</v>
      </c>
      <c r="P16" s="1"/>
    </row>
    <row r="17" spans="1:16">
      <c r="A17" s="12" t="s">
        <v>33</v>
      </c>
      <c r="B17" s="13" t="s">
        <v>34</v>
      </c>
      <c r="C17" s="14">
        <v>8</v>
      </c>
      <c r="D17" s="15" t="s">
        <v>47</v>
      </c>
      <c r="E17" s="20">
        <f t="shared" si="0"/>
        <v>8</v>
      </c>
      <c r="F17" s="18">
        <f t="shared" si="1"/>
        <v>2.0666666666666669</v>
      </c>
      <c r="G17" s="19">
        <f t="shared" si="2"/>
        <v>2</v>
      </c>
      <c r="H17" s="20">
        <f t="shared" si="5"/>
        <v>0</v>
      </c>
      <c r="I17" s="18">
        <f t="shared" si="3"/>
        <v>2.0666666666666669</v>
      </c>
      <c r="J17" s="21">
        <f t="shared" si="6"/>
        <v>2</v>
      </c>
      <c r="K17" s="22">
        <f t="shared" si="7"/>
        <v>2</v>
      </c>
      <c r="L17" s="16"/>
      <c r="M17" s="22">
        <f t="shared" si="4"/>
        <v>2</v>
      </c>
      <c r="O17" s="32" t="s">
        <v>65</v>
      </c>
      <c r="P17" s="1"/>
    </row>
    <row r="18" spans="1:16">
      <c r="A18" s="12" t="s">
        <v>36</v>
      </c>
      <c r="B18" s="33" t="s">
        <v>37</v>
      </c>
      <c r="C18" s="14">
        <v>0</v>
      </c>
      <c r="D18" s="15"/>
      <c r="E18" s="20">
        <f t="shared" si="0"/>
        <v>0</v>
      </c>
      <c r="F18" s="18">
        <f t="shared" si="1"/>
        <v>0</v>
      </c>
      <c r="G18" s="19">
        <f t="shared" si="2"/>
        <v>0</v>
      </c>
      <c r="H18" s="20">
        <f t="shared" si="5"/>
        <v>0</v>
      </c>
      <c r="I18" s="18">
        <f t="shared" si="3"/>
        <v>0</v>
      </c>
      <c r="J18" s="21">
        <f t="shared" si="6"/>
        <v>0</v>
      </c>
      <c r="K18" s="22">
        <f t="shared" si="7"/>
        <v>0</v>
      </c>
      <c r="L18" s="16"/>
      <c r="M18" s="22">
        <f t="shared" si="4"/>
        <v>0</v>
      </c>
      <c r="O18" s="32" t="s">
        <v>66</v>
      </c>
      <c r="P18" s="1"/>
    </row>
    <row r="19" spans="1:16">
      <c r="A19" s="12" t="s">
        <v>38</v>
      </c>
      <c r="B19" s="33" t="s">
        <v>39</v>
      </c>
      <c r="C19" s="14">
        <v>2</v>
      </c>
      <c r="D19" s="15"/>
      <c r="E19" s="20">
        <f t="shared" si="0"/>
        <v>0</v>
      </c>
      <c r="F19" s="18">
        <f t="shared" si="1"/>
        <v>0</v>
      </c>
      <c r="G19" s="19">
        <f t="shared" si="2"/>
        <v>0</v>
      </c>
      <c r="H19" s="20">
        <f t="shared" si="5"/>
        <v>0</v>
      </c>
      <c r="I19" s="18">
        <f t="shared" si="3"/>
        <v>0</v>
      </c>
      <c r="J19" s="21">
        <f t="shared" si="6"/>
        <v>0</v>
      </c>
      <c r="K19" s="22">
        <f t="shared" si="7"/>
        <v>0</v>
      </c>
      <c r="L19" s="16"/>
      <c r="M19" s="22">
        <f t="shared" si="4"/>
        <v>0</v>
      </c>
      <c r="O19" s="32" t="s">
        <v>67</v>
      </c>
      <c r="P19" s="1"/>
    </row>
    <row r="20" spans="1:16">
      <c r="A20" s="12" t="s">
        <v>40</v>
      </c>
      <c r="B20" s="13" t="s">
        <v>41</v>
      </c>
      <c r="C20" s="14">
        <v>3</v>
      </c>
      <c r="D20" s="15" t="s">
        <v>47</v>
      </c>
      <c r="E20" s="20">
        <f t="shared" si="0"/>
        <v>3</v>
      </c>
      <c r="F20" s="18">
        <f t="shared" si="1"/>
        <v>0.77500000000000002</v>
      </c>
      <c r="G20" s="19">
        <f t="shared" si="2"/>
        <v>1</v>
      </c>
      <c r="H20" s="20">
        <f t="shared" si="5"/>
        <v>0</v>
      </c>
      <c r="I20" s="18">
        <f t="shared" si="3"/>
        <v>0.77500000000000002</v>
      </c>
      <c r="J20" s="21">
        <f t="shared" si="6"/>
        <v>1</v>
      </c>
      <c r="K20" s="22">
        <f t="shared" si="7"/>
        <v>1</v>
      </c>
      <c r="L20" s="16"/>
      <c r="M20" s="22">
        <f t="shared" si="4"/>
        <v>1</v>
      </c>
      <c r="O20" s="32" t="s">
        <v>69</v>
      </c>
      <c r="P20" s="1"/>
    </row>
    <row r="21" spans="1:16">
      <c r="A21" s="12" t="s">
        <v>42</v>
      </c>
      <c r="B21" s="33" t="s">
        <v>43</v>
      </c>
      <c r="C21" s="14">
        <v>11</v>
      </c>
      <c r="D21" s="15"/>
      <c r="E21" s="20">
        <f t="shared" si="0"/>
        <v>0</v>
      </c>
      <c r="F21" s="18">
        <f t="shared" si="1"/>
        <v>0</v>
      </c>
      <c r="G21" s="19">
        <f t="shared" si="2"/>
        <v>0</v>
      </c>
      <c r="H21" s="20">
        <f t="shared" si="5"/>
        <v>0</v>
      </c>
      <c r="I21" s="18">
        <f t="shared" si="3"/>
        <v>0</v>
      </c>
      <c r="J21" s="21">
        <f t="shared" si="6"/>
        <v>0</v>
      </c>
      <c r="K21" s="22">
        <f t="shared" si="7"/>
        <v>0</v>
      </c>
      <c r="L21" s="16"/>
      <c r="M21" s="22">
        <f t="shared" si="4"/>
        <v>0</v>
      </c>
      <c r="O21" s="4" t="s">
        <v>35</v>
      </c>
      <c r="P21" s="1"/>
    </row>
    <row r="22" spans="1:16">
      <c r="A22" s="12" t="s">
        <v>44</v>
      </c>
      <c r="B22" s="33" t="s">
        <v>45</v>
      </c>
      <c r="C22" s="14">
        <v>0</v>
      </c>
      <c r="D22" s="15"/>
      <c r="E22" s="20">
        <f t="shared" ref="E22" si="16">IF(D22="X",C22,0)</f>
        <v>0</v>
      </c>
      <c r="F22" s="18">
        <f t="shared" ref="F22" si="17">(E22*($P$5-$P$6))/$P$3</f>
        <v>0</v>
      </c>
      <c r="G22" s="19">
        <f t="shared" ref="G22" si="18">ROUND(F22,0)</f>
        <v>0</v>
      </c>
      <c r="H22" s="20">
        <f t="shared" ref="H22" si="19">IF(AND(D22="X",G22=0),1,0)</f>
        <v>0</v>
      </c>
      <c r="I22" s="18">
        <f t="shared" ref="I22" si="20">(E22*$P$8)/$P$3</f>
        <v>0</v>
      </c>
      <c r="J22" s="21">
        <f t="shared" ref="J22" si="21">ROUND(I22,0)</f>
        <v>0</v>
      </c>
      <c r="K22" s="22">
        <f t="shared" ref="K22" si="22">J22+H22</f>
        <v>0</v>
      </c>
      <c r="L22" s="16"/>
      <c r="M22" s="22">
        <f t="shared" ref="M22" si="23">K22+L22</f>
        <v>0</v>
      </c>
      <c r="O22" s="30"/>
      <c r="P22" s="1"/>
    </row>
    <row r="23" spans="1:16">
      <c r="A23" s="12" t="s">
        <v>74</v>
      </c>
      <c r="B23" s="33" t="s">
        <v>75</v>
      </c>
      <c r="C23" s="14">
        <v>0</v>
      </c>
      <c r="D23" s="15"/>
      <c r="E23" s="20">
        <f t="shared" si="0"/>
        <v>0</v>
      </c>
      <c r="F23" s="18">
        <f t="shared" si="1"/>
        <v>0</v>
      </c>
      <c r="G23" s="19">
        <f t="shared" si="2"/>
        <v>0</v>
      </c>
      <c r="H23" s="20">
        <f t="shared" si="5"/>
        <v>0</v>
      </c>
      <c r="I23" s="18">
        <f t="shared" si="3"/>
        <v>0</v>
      </c>
      <c r="J23" s="21">
        <f t="shared" si="6"/>
        <v>0</v>
      </c>
      <c r="K23" s="22">
        <f t="shared" si="7"/>
        <v>0</v>
      </c>
      <c r="L23" s="16"/>
      <c r="M23" s="22">
        <f t="shared" si="4"/>
        <v>0</v>
      </c>
      <c r="O23" s="30"/>
      <c r="P23" s="1"/>
    </row>
    <row r="24" spans="1:16">
      <c r="A24" s="6"/>
      <c r="B24" s="25" t="s">
        <v>2</v>
      </c>
      <c r="C24" s="23">
        <f>SUM(C2:C23)</f>
        <v>135</v>
      </c>
      <c r="D24" s="26"/>
      <c r="E24" s="26">
        <f>SUM(E2:E23)</f>
        <v>120</v>
      </c>
      <c r="F24" s="27"/>
      <c r="G24" s="19">
        <f>SUM(G2:G23)</f>
        <v>32</v>
      </c>
      <c r="H24" s="26">
        <f>SUM(H2:H23)</f>
        <v>0</v>
      </c>
      <c r="I24" s="26"/>
      <c r="J24" s="28">
        <f>SUM(J2:J23)</f>
        <v>32</v>
      </c>
      <c r="K24" s="27">
        <f>SUM(K2:K23)</f>
        <v>32</v>
      </c>
      <c r="L24" s="27"/>
      <c r="M24" s="19">
        <f>SUM(M2:M23)</f>
        <v>31</v>
      </c>
      <c r="O24" s="1"/>
    </row>
    <row r="25" spans="1:16">
      <c r="A25" s="7"/>
      <c r="B25" s="35" t="s">
        <v>76</v>
      </c>
      <c r="C25" s="36"/>
      <c r="D25" s="36"/>
      <c r="E25" s="36"/>
      <c r="F25" s="36"/>
      <c r="G25" s="36"/>
      <c r="H25" s="36"/>
      <c r="I25" s="8"/>
      <c r="J25" s="8"/>
      <c r="K25" s="9">
        <v>1</v>
      </c>
      <c r="L25" s="10"/>
      <c r="M25" s="2">
        <f t="shared" ref="M25" si="24">K25+L25</f>
        <v>1</v>
      </c>
      <c r="O25" s="1"/>
    </row>
    <row r="26" spans="1:16">
      <c r="A26" s="7"/>
      <c r="B26" s="37" t="s">
        <v>46</v>
      </c>
      <c r="C26" s="38"/>
      <c r="D26" s="38"/>
      <c r="E26" s="38"/>
      <c r="F26" s="38"/>
      <c r="G26" s="38"/>
      <c r="H26" s="38"/>
      <c r="I26" s="29"/>
      <c r="J26" s="29"/>
      <c r="K26" s="27">
        <f>SUM(K24:K25)</f>
        <v>33</v>
      </c>
      <c r="L26" s="27"/>
      <c r="M26" s="19">
        <f>SUM(M24:M25)</f>
        <v>32</v>
      </c>
    </row>
  </sheetData>
  <mergeCells count="2">
    <mergeCell ref="B25:H25"/>
    <mergeCell ref="B26:H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Daniel FORT</cp:lastModifiedBy>
  <cp:lastPrinted>2024-09-23T08:45:18Z</cp:lastPrinted>
  <dcterms:created xsi:type="dcterms:W3CDTF">2021-11-21T19:36:34Z</dcterms:created>
  <dcterms:modified xsi:type="dcterms:W3CDTF">2024-10-04T09:52:01Z</dcterms:modified>
</cp:coreProperties>
</file>